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<sst xmlns="http://schemas.openxmlformats.org/spreadsheetml/2006/main" count="81" uniqueCount="41">
  <si>
    <t>čtveřín materiály</t>
  </si>
  <si>
    <t>základy</t>
  </si>
  <si>
    <t>zemní práce</t>
  </si>
  <si>
    <t>zemní práce-podkladní zemina</t>
  </si>
  <si>
    <t>základy-monolit.beton</t>
  </si>
  <si>
    <t>základy-ocel</t>
  </si>
  <si>
    <t>inž.sítě</t>
  </si>
  <si>
    <t>vsakovací jámy-štěrk</t>
  </si>
  <si>
    <t>obsyp potrubí-písek</t>
  </si>
  <si>
    <t>hrubá stavba</t>
  </si>
  <si>
    <t>dřevěná konstrukce K-kontrol</t>
  </si>
  <si>
    <t>zastřešení</t>
  </si>
  <si>
    <t>zásyp střechy kačírkem</t>
  </si>
  <si>
    <t>dřevěné opláštění</t>
  </si>
  <si>
    <t>vnější fasáda</t>
  </si>
  <si>
    <t>vnitřní povrchy</t>
  </si>
  <si>
    <t>sádrokartonové systémy</t>
  </si>
  <si>
    <t>hmotnost (t)</t>
  </si>
  <si>
    <t>podlahové souvrství+masiv.dřevo</t>
  </si>
  <si>
    <t>venkovní plochy</t>
  </si>
  <si>
    <t>dlažby (zámková,zatravňovací)</t>
  </si>
  <si>
    <t>podíl (%)</t>
  </si>
  <si>
    <t>štěrkové podsypy dlažby</t>
  </si>
  <si>
    <t>Kompletní dřevostavba</t>
  </si>
  <si>
    <t>Základy</t>
  </si>
  <si>
    <t>Kačírek na střeše</t>
  </si>
  <si>
    <t>okna (dřevěná+trojsklo)</t>
  </si>
  <si>
    <t>dřevostavba celkem</t>
  </si>
  <si>
    <t>Štěrky,písky</t>
  </si>
  <si>
    <t>Beton, prefabrikáty</t>
  </si>
  <si>
    <t>čtveřín materiály zděná varianta</t>
  </si>
  <si>
    <t>zemní práce-podsyp+podkladní zemina</t>
  </si>
  <si>
    <t>základy-monolit pasy+deska</t>
  </si>
  <si>
    <t>vnitřní omítka tep.izolační</t>
  </si>
  <si>
    <t>zdivo obvodové+příčky+strop</t>
  </si>
  <si>
    <t>vnější omítka tepelněizolační</t>
  </si>
  <si>
    <t>krov pult.střechy</t>
  </si>
  <si>
    <t>zděný dům</t>
  </si>
  <si>
    <t>dřevostavba</t>
  </si>
  <si>
    <t>vnější omítka/fasáda</t>
  </si>
  <si>
    <t>hrubá stavba-zdivo+příčky+strop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</si>
</sst>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8.5"/>
      <color indexed="8"/>
      <name val="Arial"/>
      <family val="0"/>
    </font>
    <font>
      <b/>
      <sz val="11.25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75"/>
      <color indexed="8"/>
      <name val="Arial Narrow"/>
      <family val="0"/>
    </font>
    <font>
      <sz val="10.75"/>
      <color indexed="8"/>
      <name val="Arial"/>
      <family val="0"/>
    </font>
    <font>
      <b/>
      <sz val="12"/>
      <color indexed="10"/>
      <name val="Arial"/>
      <family val="0"/>
    </font>
    <font>
      <sz val="4.25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0"/>
    </font>
    <font>
      <b/>
      <sz val="16.7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/>
    </xf>
    <xf numFmtId="9" fontId="0" fillId="0" borderId="0" xfId="0" applyNumberFormat="1" applyAlignment="1">
      <alignment/>
    </xf>
    <xf numFmtId="9" fontId="0" fillId="33" borderId="0" xfId="0" applyNumberFormat="1" applyFill="1" applyAlignment="1">
      <alignment/>
    </xf>
    <xf numFmtId="9" fontId="0" fillId="34" borderId="0" xfId="0" applyNumberFormat="1" applyFill="1" applyAlignment="1">
      <alignment/>
    </xf>
    <xf numFmtId="9" fontId="0" fillId="35" borderId="0" xfId="0" applyNumberFormat="1" applyFill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0" fontId="0" fillId="38" borderId="10" xfId="0" applyFill="1" applyBorder="1" applyAlignment="1">
      <alignment/>
    </xf>
    <xf numFmtId="1" fontId="0" fillId="38" borderId="10" xfId="0" applyNumberFormat="1" applyFill="1" applyBorder="1" applyAlignment="1">
      <alignment/>
    </xf>
    <xf numFmtId="0" fontId="0" fillId="39" borderId="10" xfId="0" applyFill="1" applyBorder="1" applyAlignment="1">
      <alignment/>
    </xf>
    <xf numFmtId="1" fontId="0" fillId="39" borderId="10" xfId="0" applyNumberFormat="1" applyFill="1" applyBorder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9" fontId="3" fillId="33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0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1" fillId="40" borderId="0" xfId="0" applyFont="1" applyFill="1" applyAlignment="1">
      <alignment/>
    </xf>
    <xf numFmtId="0" fontId="0" fillId="40" borderId="0" xfId="0" applyFont="1" applyFill="1" applyAlignment="1">
      <alignment/>
    </xf>
    <xf numFmtId="1" fontId="0" fillId="40" borderId="0" xfId="0" applyNumberFormat="1" applyFont="1" applyFill="1" applyAlignment="1">
      <alignment/>
    </xf>
    <xf numFmtId="164" fontId="0" fillId="33" borderId="10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Dřevostavba - podíly materiálů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337"/>
          <c:w val="0.502"/>
          <c:h val="0.29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List1!$B$2:$B$14</c:f>
              <c:strCache/>
            </c:strRef>
          </c:cat>
          <c:val>
            <c:numRef>
              <c:f>List1!$C$2:$C$14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825"/>
          <c:y val="0.15075"/>
          <c:w val="0.38"/>
          <c:h val="0.6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Hmotnosti jednotlivých částí dřevostavby (t)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6625"/>
          <c:w val="0.9707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List1!$C$1</c:f>
              <c:strCache>
                <c:ptCount val="1"/>
                <c:pt idx="0">
                  <c:v>hmotnost (t)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00FF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80808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6600"/>
                  </a:gs>
                  <a:gs pos="100000">
                    <a:srgbClr val="762F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5E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993300"/>
                  </a:gs>
                  <a:gs pos="100000">
                    <a:srgbClr val="4718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65E47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595959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808080"/>
                  </a:gs>
                  <a:gs pos="100000">
                    <a:srgbClr val="33333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List1!$B$2:$B$14</c:f>
              <c:strCache/>
            </c:strRef>
          </c:cat>
          <c:val>
            <c:numRef>
              <c:f>List1!$C$2:$C$14</c:f>
              <c:numCache/>
            </c:numRef>
          </c:val>
        </c:ser>
        <c:axId val="5708966"/>
        <c:axId val="51380695"/>
      </c:barChart>
      <c:catAx>
        <c:axId val="570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1380695"/>
        <c:crosses val="autoZero"/>
        <c:auto val="1"/>
        <c:lblOffset val="10"/>
        <c:tickLblSkip val="1"/>
        <c:noMultiLvlLbl val="0"/>
      </c:catAx>
      <c:valAx>
        <c:axId val="5138069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8966"/>
        <c:crossesAt val="1"/>
        <c:crossBetween val="between"/>
        <c:dispUnits/>
      </c:valAx>
      <c:spPr>
        <a:gradFill rotWithShape="1">
          <a:gsLst>
            <a:gs pos="0">
              <a:srgbClr val="59595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Podíl hmotnosti dřevostavby</a:t>
            </a:r>
          </a:p>
        </c:rich>
      </c:tx>
      <c:layout>
        <c:manualLayout>
          <c:xMode val="factor"/>
          <c:yMode val="factor"/>
          <c:x val="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25"/>
          <c:y val="0.17775"/>
          <c:w val="0.7755"/>
          <c:h val="0.59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List1!$G$2:$G$4</c:f>
              <c:strCache/>
            </c:strRef>
          </c:cat>
          <c:val>
            <c:numRef>
              <c:f>List1!$H$2:$H$4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25"/>
          <c:y val="0.81925"/>
          <c:w val="0.6655"/>
          <c:h val="0.16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Podíl nadzemní části 
dřevostavby na celkové bilanci</a:t>
            </a:r>
          </a:p>
        </c:rich>
      </c:tx>
      <c:layout>
        <c:manualLayout>
          <c:xMode val="factor"/>
          <c:yMode val="factor"/>
          <c:x val="0.0307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775"/>
          <c:w val="0.60075"/>
          <c:h val="0.619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List1!$B$2:$B$14</c:f>
              <c:strCache/>
            </c:strRef>
          </c:cat>
          <c:val>
            <c:numRef>
              <c:f>List1!$C$2:$C$14</c:f>
              <c:numCache/>
            </c:numRef>
          </c:val>
        </c:ser>
        <c:gapWidth val="100"/>
        <c:splitType val="pos"/>
        <c:splitPos val="6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"/>
          <c:y val="0.13425"/>
          <c:w val="0.279"/>
          <c:h val="0.6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Zděná stavba-podíly materiálů
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725"/>
          <c:y val="0.3925"/>
          <c:w val="0.4865"/>
          <c:h val="0.27375"/>
        </c:manualLayout>
      </c:layout>
      <c:pie3DChart>
        <c:varyColors val="1"/>
        <c:ser>
          <c:idx val="0"/>
          <c:order val="0"/>
          <c:tx>
            <c:v>Zděná stavba-podíly jednotlivých částí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List1!$B$75:$B$88</c:f>
              <c:strCache/>
            </c:strRef>
          </c:cat>
          <c:val>
            <c:numRef>
              <c:f>List1!$C$75:$C$88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925"/>
          <c:y val="0.0645"/>
          <c:w val="0.3735"/>
          <c:h val="0.9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Podíl nadzemní části 
zděné stavby na celkové bilanci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21175"/>
          <c:w val="0.6235"/>
          <c:h val="0.64325"/>
        </c:manualLayout>
      </c:layout>
      <c:ofPieChart>
        <c:ofPieType val="bar"/>
        <c:varyColors val="1"/>
        <c:ser>
          <c:idx val="0"/>
          <c:order val="0"/>
          <c:tx>
            <c:v>Podíl nadzemní části zděné stavby na celkové bilanci</c:v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List1!$B$75:$B$88</c:f>
              <c:strCache/>
            </c:strRef>
          </c:cat>
          <c:val>
            <c:numRef>
              <c:f>List1!$C$75:$C$88</c:f>
              <c:numCache/>
            </c:numRef>
          </c:val>
        </c:ser>
        <c:gapWidth val="100"/>
        <c:splitType val="pos"/>
        <c:splitPos val="7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5"/>
          <c:y val="0"/>
          <c:w val="0.2792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Porovnání hmotností dřevostavba vs.zděný dům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95"/>
          <c:w val="0.8407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List1!$C$103</c:f>
              <c:strCache>
                <c:ptCount val="1"/>
                <c:pt idx="0">
                  <c:v>zděný dům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List1!$B$104:$B$117</c:f>
              <c:strCache/>
            </c:strRef>
          </c:cat>
          <c:val>
            <c:numRef>
              <c:f>List1!$C$104:$C$117</c:f>
              <c:numCache/>
            </c:numRef>
          </c:val>
        </c:ser>
        <c:ser>
          <c:idx val="1"/>
          <c:order val="1"/>
          <c:tx>
            <c:strRef>
              <c:f>List1!$D$103</c:f>
              <c:strCache>
                <c:ptCount val="1"/>
                <c:pt idx="0">
                  <c:v>dřevostavba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7647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8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List1!$B$104:$B$117</c:f>
              <c:strCache/>
            </c:strRef>
          </c:cat>
          <c:val>
            <c:numRef>
              <c:f>List1!$D$104:$D$117</c:f>
              <c:numCache/>
            </c:numRef>
          </c:val>
        </c:ser>
        <c:axId val="59773072"/>
        <c:axId val="1086737"/>
      </c:barChart>
      <c:catAx>
        <c:axId val="597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6737"/>
        <c:crosses val="autoZero"/>
        <c:auto val="1"/>
        <c:lblOffset val="100"/>
        <c:tickLblSkip val="1"/>
        <c:noMultiLvlLbl val="0"/>
      </c:catAx>
      <c:valAx>
        <c:axId val="1086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73072"/>
        <c:crossesAt val="1"/>
        <c:crossBetween val="between"/>
        <c:dispUnits/>
      </c:valAx>
      <c:spPr>
        <a:gradFill rotWithShape="1">
          <a:gsLst>
            <a:gs pos="0">
              <a:srgbClr val="59595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41025"/>
          <c:w val="0.1302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44</xdr:row>
      <xdr:rowOff>114300</xdr:rowOff>
    </xdr:from>
    <xdr:to>
      <xdr:col>13</xdr:col>
      <xdr:colOff>352425</xdr:colOff>
      <xdr:row>66</xdr:row>
      <xdr:rowOff>114300</xdr:rowOff>
    </xdr:to>
    <xdr:graphicFrame>
      <xdr:nvGraphicFramePr>
        <xdr:cNvPr id="1" name="Chart 1"/>
        <xdr:cNvGraphicFramePr/>
      </xdr:nvGraphicFramePr>
      <xdr:xfrm>
        <a:off x="5572125" y="7315200"/>
        <a:ext cx="53244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1171575</xdr:colOff>
      <xdr:row>39</xdr:row>
      <xdr:rowOff>47625</xdr:rowOff>
    </xdr:to>
    <xdr:graphicFrame>
      <xdr:nvGraphicFramePr>
        <xdr:cNvPr id="2" name="Chart 2"/>
        <xdr:cNvGraphicFramePr/>
      </xdr:nvGraphicFramePr>
      <xdr:xfrm>
        <a:off x="0" y="0"/>
        <a:ext cx="6581775" cy="643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1219200</xdr:colOff>
      <xdr:row>0</xdr:row>
      <xdr:rowOff>0</xdr:rowOff>
    </xdr:from>
    <xdr:to>
      <xdr:col>10</xdr:col>
      <xdr:colOff>504825</xdr:colOff>
      <xdr:row>20</xdr:row>
      <xdr:rowOff>38100</xdr:rowOff>
    </xdr:to>
    <xdr:graphicFrame>
      <xdr:nvGraphicFramePr>
        <xdr:cNvPr id="3" name="Chart 3"/>
        <xdr:cNvGraphicFramePr/>
      </xdr:nvGraphicFramePr>
      <xdr:xfrm>
        <a:off x="6629400" y="0"/>
        <a:ext cx="2590800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67</xdr:row>
      <xdr:rowOff>28575</xdr:rowOff>
    </xdr:from>
    <xdr:to>
      <xdr:col>6</xdr:col>
      <xdr:colOff>866775</xdr:colOff>
      <xdr:row>90</xdr:row>
      <xdr:rowOff>76200</xdr:rowOff>
    </xdr:to>
    <xdr:graphicFrame>
      <xdr:nvGraphicFramePr>
        <xdr:cNvPr id="4" name="Chart 5"/>
        <xdr:cNvGraphicFramePr/>
      </xdr:nvGraphicFramePr>
      <xdr:xfrm>
        <a:off x="9525" y="10953750"/>
        <a:ext cx="6267450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39</xdr:row>
      <xdr:rowOff>95250</xdr:rowOff>
    </xdr:from>
    <xdr:to>
      <xdr:col>5</xdr:col>
      <xdr:colOff>581025</xdr:colOff>
      <xdr:row>62</xdr:row>
      <xdr:rowOff>142875</xdr:rowOff>
    </xdr:to>
    <xdr:graphicFrame>
      <xdr:nvGraphicFramePr>
        <xdr:cNvPr id="5" name="Chart 6"/>
        <xdr:cNvGraphicFramePr/>
      </xdr:nvGraphicFramePr>
      <xdr:xfrm>
        <a:off x="66675" y="6486525"/>
        <a:ext cx="5314950" cy="3771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1285875</xdr:colOff>
      <xdr:row>20</xdr:row>
      <xdr:rowOff>123825</xdr:rowOff>
    </xdr:from>
    <xdr:to>
      <xdr:col>16</xdr:col>
      <xdr:colOff>581025</xdr:colOff>
      <xdr:row>44</xdr:row>
      <xdr:rowOff>9525</xdr:rowOff>
    </xdr:to>
    <xdr:graphicFrame>
      <xdr:nvGraphicFramePr>
        <xdr:cNvPr id="6" name="Chart 7"/>
        <xdr:cNvGraphicFramePr/>
      </xdr:nvGraphicFramePr>
      <xdr:xfrm>
        <a:off x="6696075" y="3438525"/>
        <a:ext cx="6257925" cy="3771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95</xdr:row>
      <xdr:rowOff>76200</xdr:rowOff>
    </xdr:from>
    <xdr:to>
      <xdr:col>9</xdr:col>
      <xdr:colOff>104775</xdr:colOff>
      <xdr:row>131</xdr:row>
      <xdr:rowOff>66675</xdr:rowOff>
    </xdr:to>
    <xdr:graphicFrame>
      <xdr:nvGraphicFramePr>
        <xdr:cNvPr id="7" name="Chart 8"/>
        <xdr:cNvGraphicFramePr/>
      </xdr:nvGraphicFramePr>
      <xdr:xfrm>
        <a:off x="0" y="15535275"/>
        <a:ext cx="8210550" cy="581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14.140625" style="0" customWidth="1"/>
    <col min="2" max="2" width="27.00390625" style="0" customWidth="1"/>
    <col min="3" max="3" width="11.421875" style="0" customWidth="1"/>
    <col min="4" max="4" width="10.28125" style="2" bestFit="1" customWidth="1"/>
    <col min="7" max="7" width="22.140625" style="0" customWidth="1"/>
    <col min="9" max="9" width="9.140625" style="18" customWidth="1"/>
  </cols>
  <sheetData>
    <row r="1" spans="1:4" ht="12.75">
      <c r="A1" s="1" t="s">
        <v>0</v>
      </c>
      <c r="C1" t="s">
        <v>17</v>
      </c>
      <c r="D1" s="2" t="s">
        <v>21</v>
      </c>
    </row>
    <row r="2" spans="1:9" ht="12.75">
      <c r="A2" s="3" t="s">
        <v>2</v>
      </c>
      <c r="B2" s="24" t="s">
        <v>3</v>
      </c>
      <c r="C2" s="24">
        <v>90</v>
      </c>
      <c r="D2" s="25">
        <f>C2/C$20*100</f>
        <v>23.96804260985353</v>
      </c>
      <c r="G2" s="7" t="s">
        <v>23</v>
      </c>
      <c r="H2" s="8">
        <f>C11+C9+C13+C14+C12</f>
        <v>41.099999999999994</v>
      </c>
      <c r="I2" s="19">
        <f>H2/H8</f>
        <v>0.3445674044265593</v>
      </c>
    </row>
    <row r="3" spans="1:9" ht="12.75">
      <c r="A3" s="3" t="s">
        <v>1</v>
      </c>
      <c r="B3" s="14" t="s">
        <v>4</v>
      </c>
      <c r="C3" s="14">
        <v>87.4</v>
      </c>
      <c r="D3" s="15">
        <f aca="true" t="shared" si="0" ref="D3:D14">C3/C$20*100</f>
        <v>23.27563249001332</v>
      </c>
      <c r="G3" s="9" t="s">
        <v>24</v>
      </c>
      <c r="H3" s="10">
        <f>C4+C3*0.7</f>
        <v>63.18</v>
      </c>
      <c r="I3" s="20">
        <f>H3/H8</f>
        <v>0.5296780684104627</v>
      </c>
    </row>
    <row r="4" spans="1:9" ht="12.75">
      <c r="A4" s="3"/>
      <c r="B4" s="14" t="s">
        <v>5</v>
      </c>
      <c r="C4" s="14">
        <v>2</v>
      </c>
      <c r="D4" s="15">
        <f t="shared" si="0"/>
        <v>0.5326231691078562</v>
      </c>
      <c r="G4" s="11" t="s">
        <v>25</v>
      </c>
      <c r="H4" s="11">
        <f>C10</f>
        <v>15</v>
      </c>
      <c r="I4" s="21">
        <f>H4/H8</f>
        <v>0.12575452716297786</v>
      </c>
    </row>
    <row r="5" spans="1:9" ht="12.75">
      <c r="A5" s="3" t="s">
        <v>19</v>
      </c>
      <c r="B5" s="16" t="s">
        <v>20</v>
      </c>
      <c r="C5" s="16">
        <v>24</v>
      </c>
      <c r="D5" s="17">
        <f>C5/C$20*100</f>
        <v>6.391478029294275</v>
      </c>
      <c r="G5" s="11"/>
      <c r="H5" s="11"/>
      <c r="I5" s="21"/>
    </row>
    <row r="6" spans="1:9" ht="12.75">
      <c r="A6" s="3"/>
      <c r="B6" s="22" t="s">
        <v>22</v>
      </c>
      <c r="C6" s="22">
        <v>100</v>
      </c>
      <c r="D6" s="23">
        <f>C6/C$20*100</f>
        <v>26.63115845539281</v>
      </c>
      <c r="G6" s="11"/>
      <c r="H6" s="11"/>
      <c r="I6" s="21"/>
    </row>
    <row r="7" spans="1:4" ht="12.75">
      <c r="A7" s="3" t="s">
        <v>6</v>
      </c>
      <c r="B7" s="26" t="s">
        <v>8</v>
      </c>
      <c r="C7" s="26">
        <v>5</v>
      </c>
      <c r="D7" s="27">
        <f t="shared" si="0"/>
        <v>1.3315579227696404</v>
      </c>
    </row>
    <row r="8" spans="1:8" ht="12.75">
      <c r="A8" s="3"/>
      <c r="B8" s="26" t="s">
        <v>7</v>
      </c>
      <c r="C8" s="26">
        <v>11</v>
      </c>
      <c r="D8" s="27">
        <f t="shared" si="0"/>
        <v>2.929427430093209</v>
      </c>
      <c r="H8" s="2">
        <f>SUM(H2:H7)</f>
        <v>119.28</v>
      </c>
    </row>
    <row r="9" spans="1:4" ht="12.75">
      <c r="A9" s="3" t="s">
        <v>9</v>
      </c>
      <c r="B9" s="5" t="s">
        <v>10</v>
      </c>
      <c r="C9" s="5">
        <v>23</v>
      </c>
      <c r="D9" s="6">
        <f t="shared" si="0"/>
        <v>6.125166444740346</v>
      </c>
    </row>
    <row r="10" spans="1:4" ht="12.75">
      <c r="A10" s="3" t="s">
        <v>11</v>
      </c>
      <c r="B10" s="12" t="s">
        <v>12</v>
      </c>
      <c r="C10" s="12">
        <v>15</v>
      </c>
      <c r="D10" s="13">
        <f t="shared" si="0"/>
        <v>3.9946737683089215</v>
      </c>
    </row>
    <row r="11" spans="1:9" ht="12.75">
      <c r="A11" s="3" t="s">
        <v>14</v>
      </c>
      <c r="B11" s="5" t="s">
        <v>13</v>
      </c>
      <c r="C11" s="5">
        <v>2.5</v>
      </c>
      <c r="D11" s="6">
        <f t="shared" si="0"/>
        <v>0.6657789613848202</v>
      </c>
      <c r="G11" s="7" t="str">
        <f>G2</f>
        <v>Kompletní dřevostavba</v>
      </c>
      <c r="H11" s="8">
        <f>H2</f>
        <v>41.099999999999994</v>
      </c>
      <c r="I11" s="19">
        <f>H11/H15</f>
        <v>0.1525046382189239</v>
      </c>
    </row>
    <row r="12" spans="1:9" ht="12.75">
      <c r="A12" s="3"/>
      <c r="B12" s="5" t="s">
        <v>26</v>
      </c>
      <c r="C12" s="5">
        <v>1.8</v>
      </c>
      <c r="D12" s="6">
        <f t="shared" si="0"/>
        <v>0.4793608521970706</v>
      </c>
      <c r="G12" s="9" t="s">
        <v>29</v>
      </c>
      <c r="H12" s="9">
        <f>C5+C3+C4</f>
        <v>113.4</v>
      </c>
      <c r="I12" s="20">
        <f>H12/H15</f>
        <v>0.4207792207792208</v>
      </c>
    </row>
    <row r="13" spans="1:9" ht="12.75">
      <c r="A13" s="3" t="s">
        <v>15</v>
      </c>
      <c r="B13" s="5" t="s">
        <v>16</v>
      </c>
      <c r="C13" s="5">
        <v>9</v>
      </c>
      <c r="D13" s="6">
        <f t="shared" si="0"/>
        <v>2.396804260985353</v>
      </c>
      <c r="G13" s="11" t="s">
        <v>28</v>
      </c>
      <c r="H13" s="11">
        <f>C10+C6</f>
        <v>115</v>
      </c>
      <c r="I13" s="21">
        <f>H13/H15</f>
        <v>0.4267161410018553</v>
      </c>
    </row>
    <row r="14" spans="1:4" ht="12.75">
      <c r="A14" s="3"/>
      <c r="B14" s="5" t="s">
        <v>18</v>
      </c>
      <c r="C14" s="5">
        <v>4.8</v>
      </c>
      <c r="D14" s="6">
        <f t="shared" si="0"/>
        <v>1.2782956058588548</v>
      </c>
    </row>
    <row r="15" ht="12.75">
      <c r="H15" s="2">
        <f>SUM(H11:H14)</f>
        <v>269.5</v>
      </c>
    </row>
    <row r="17" spans="1:4" ht="12.75">
      <c r="A17" s="3"/>
      <c r="B17" s="3"/>
      <c r="C17" s="3"/>
      <c r="D17" s="4"/>
    </row>
    <row r="18" spans="1:9" s="28" customFormat="1" ht="15">
      <c r="A18" s="30"/>
      <c r="B18" s="30" t="s">
        <v>27</v>
      </c>
      <c r="C18" s="31">
        <f>H2</f>
        <v>41.099999999999994</v>
      </c>
      <c r="D18" s="32">
        <f>C18/C20</f>
        <v>0.10945406125166443</v>
      </c>
      <c r="I18" s="29"/>
    </row>
    <row r="19" spans="1:4" ht="13.5" thickBot="1">
      <c r="A19" s="33"/>
      <c r="B19" s="33"/>
      <c r="C19" s="33"/>
      <c r="D19" s="34"/>
    </row>
    <row r="20" spans="1:9" s="28" customFormat="1" ht="15.75" thickBot="1">
      <c r="A20" s="35"/>
      <c r="B20" s="36"/>
      <c r="C20" s="38">
        <f>SUM(C2:C14)</f>
        <v>375.5</v>
      </c>
      <c r="D20" s="37">
        <f>SUM(D2:D14)/100</f>
        <v>1.0000000000000002</v>
      </c>
      <c r="I20" s="29"/>
    </row>
    <row r="74" spans="1:4" ht="12.75">
      <c r="A74" s="39" t="s">
        <v>30</v>
      </c>
      <c r="B74" s="40"/>
      <c r="C74" s="40" t="s">
        <v>17</v>
      </c>
      <c r="D74" s="41" t="s">
        <v>21</v>
      </c>
    </row>
    <row r="75" spans="1:4" ht="12.75">
      <c r="A75" s="3" t="s">
        <v>2</v>
      </c>
      <c r="B75" s="24" t="s">
        <v>31</v>
      </c>
      <c r="C75" s="24">
        <v>36</v>
      </c>
      <c r="D75" s="25">
        <f aca="true" t="shared" si="1" ref="D75:D88">C75/C$90*100</f>
        <v>9.311950336264871</v>
      </c>
    </row>
    <row r="76" spans="1:4" ht="12.75">
      <c r="A76" s="3" t="s">
        <v>1</v>
      </c>
      <c r="B76" s="14" t="s">
        <v>32</v>
      </c>
      <c r="C76" s="14">
        <v>133</v>
      </c>
      <c r="D76" s="15">
        <f t="shared" si="1"/>
        <v>34.402483186756335</v>
      </c>
    </row>
    <row r="77" spans="1:4" ht="12.75">
      <c r="A77" s="3"/>
      <c r="B77" s="14" t="s">
        <v>5</v>
      </c>
      <c r="C77" s="14">
        <v>7</v>
      </c>
      <c r="D77" s="15">
        <f t="shared" si="1"/>
        <v>1.8106570098292807</v>
      </c>
    </row>
    <row r="78" spans="1:4" ht="12.75">
      <c r="A78" s="3" t="s">
        <v>19</v>
      </c>
      <c r="B78" s="16" t="s">
        <v>20</v>
      </c>
      <c r="C78" s="16">
        <v>24</v>
      </c>
      <c r="D78" s="17">
        <f t="shared" si="1"/>
        <v>6.207966890843249</v>
      </c>
    </row>
    <row r="79" spans="1:4" ht="12.75">
      <c r="A79" s="3"/>
      <c r="B79" s="22" t="s">
        <v>22</v>
      </c>
      <c r="C79" s="22">
        <v>36</v>
      </c>
      <c r="D79" s="23">
        <f t="shared" si="1"/>
        <v>9.311950336264871</v>
      </c>
    </row>
    <row r="80" spans="1:4" ht="12.75">
      <c r="A80" s="3" t="s">
        <v>6</v>
      </c>
      <c r="B80" s="26" t="s">
        <v>8</v>
      </c>
      <c r="C80" s="26">
        <v>6</v>
      </c>
      <c r="D80" s="27">
        <f t="shared" si="1"/>
        <v>1.5519917227108122</v>
      </c>
    </row>
    <row r="81" spans="1:4" ht="12.75">
      <c r="A81" s="3"/>
      <c r="B81" s="26" t="s">
        <v>7</v>
      </c>
      <c r="C81" s="26">
        <v>11</v>
      </c>
      <c r="D81" s="27">
        <f t="shared" si="1"/>
        <v>2.8453181583031553</v>
      </c>
    </row>
    <row r="82" spans="1:4" ht="12.75">
      <c r="A82" s="3" t="s">
        <v>9</v>
      </c>
      <c r="B82" s="5" t="s">
        <v>34</v>
      </c>
      <c r="C82" s="5">
        <v>97</v>
      </c>
      <c r="D82" s="6">
        <f t="shared" si="1"/>
        <v>25.090532850491464</v>
      </c>
    </row>
    <row r="83" spans="1:4" ht="12.75">
      <c r="A83" s="3" t="s">
        <v>11</v>
      </c>
      <c r="B83" s="12" t="s">
        <v>12</v>
      </c>
      <c r="C83" s="12">
        <v>12</v>
      </c>
      <c r="D83" s="13">
        <f t="shared" si="1"/>
        <v>3.1039834454216244</v>
      </c>
    </row>
    <row r="84" spans="1:4" ht="12.75">
      <c r="A84" s="3"/>
      <c r="B84" s="12" t="s">
        <v>36</v>
      </c>
      <c r="C84" s="12">
        <v>3</v>
      </c>
      <c r="D84" s="13">
        <f t="shared" si="1"/>
        <v>0.7759958613554061</v>
      </c>
    </row>
    <row r="85" spans="1:4" ht="12.75">
      <c r="A85" s="3" t="s">
        <v>14</v>
      </c>
      <c r="B85" s="5" t="s">
        <v>35</v>
      </c>
      <c r="C85" s="5">
        <v>8</v>
      </c>
      <c r="D85" s="6">
        <f t="shared" si="1"/>
        <v>2.0693222969477496</v>
      </c>
    </row>
    <row r="86" spans="1:4" ht="12.75">
      <c r="A86" s="3"/>
      <c r="B86" s="5" t="s">
        <v>26</v>
      </c>
      <c r="C86" s="5">
        <v>1.8</v>
      </c>
      <c r="D86" s="42">
        <f t="shared" si="1"/>
        <v>0.46559751681324363</v>
      </c>
    </row>
    <row r="87" spans="1:4" ht="12.75">
      <c r="A87" s="3" t="s">
        <v>15</v>
      </c>
      <c r="B87" s="5" t="s">
        <v>33</v>
      </c>
      <c r="C87" s="5">
        <v>7</v>
      </c>
      <c r="D87" s="6">
        <f t="shared" si="1"/>
        <v>1.8106570098292807</v>
      </c>
    </row>
    <row r="88" spans="1:4" ht="12.75">
      <c r="A88" s="3"/>
      <c r="B88" s="5" t="s">
        <v>18</v>
      </c>
      <c r="C88" s="5">
        <v>4.8</v>
      </c>
      <c r="D88" s="6">
        <f t="shared" si="1"/>
        <v>1.2415933781686497</v>
      </c>
    </row>
    <row r="90" spans="3:4" ht="12.75">
      <c r="C90">
        <f>SUM(C75:C88)</f>
        <v>386.6</v>
      </c>
      <c r="D90">
        <f>SUM(D75:D88)</f>
        <v>100</v>
      </c>
    </row>
    <row r="99" spans="2:3" ht="12.75">
      <c r="B99" s="5" t="s">
        <v>26</v>
      </c>
      <c r="C99" s="5">
        <v>1.8</v>
      </c>
    </row>
    <row r="101" spans="2:3" ht="12.75">
      <c r="B101" s="5" t="s">
        <v>18</v>
      </c>
      <c r="C101" s="5">
        <v>4.8</v>
      </c>
    </row>
    <row r="103" spans="1:4" ht="12.75">
      <c r="A103" s="39"/>
      <c r="B103" s="40"/>
      <c r="C103" s="40" t="s">
        <v>37</v>
      </c>
      <c r="D103" s="41" t="s">
        <v>38</v>
      </c>
    </row>
    <row r="104" spans="1:4" ht="12.75">
      <c r="A104" s="3" t="s">
        <v>2</v>
      </c>
      <c r="B104" s="24" t="s">
        <v>31</v>
      </c>
      <c r="C104" s="24">
        <v>36</v>
      </c>
      <c r="D104" s="24">
        <v>20</v>
      </c>
    </row>
    <row r="105" spans="1:4" ht="12.75">
      <c r="A105" s="3" t="s">
        <v>1</v>
      </c>
      <c r="B105" s="14" t="s">
        <v>32</v>
      </c>
      <c r="C105" s="14">
        <v>133</v>
      </c>
      <c r="D105" s="14">
        <v>87.4</v>
      </c>
    </row>
    <row r="106" spans="1:4" ht="12.75">
      <c r="A106" s="3"/>
      <c r="B106" s="14" t="s">
        <v>5</v>
      </c>
      <c r="C106" s="14">
        <v>7</v>
      </c>
      <c r="D106" s="14">
        <v>2</v>
      </c>
    </row>
    <row r="107" spans="1:4" ht="12.75">
      <c r="A107" s="3" t="s">
        <v>19</v>
      </c>
      <c r="B107" s="16" t="s">
        <v>20</v>
      </c>
      <c r="C107" s="16">
        <v>24</v>
      </c>
      <c r="D107" s="16">
        <v>24</v>
      </c>
    </row>
    <row r="108" spans="1:4" ht="12.75">
      <c r="A108" s="3"/>
      <c r="B108" s="22" t="s">
        <v>22</v>
      </c>
      <c r="C108" s="22">
        <v>36</v>
      </c>
      <c r="D108" s="22">
        <v>36</v>
      </c>
    </row>
    <row r="109" spans="1:4" ht="12.75">
      <c r="A109" s="3" t="s">
        <v>6</v>
      </c>
      <c r="B109" s="26" t="s">
        <v>8</v>
      </c>
      <c r="C109" s="26">
        <v>6</v>
      </c>
      <c r="D109" s="26">
        <v>6</v>
      </c>
    </row>
    <row r="110" spans="1:4" ht="12.75">
      <c r="A110" s="3"/>
      <c r="B110" s="26" t="s">
        <v>7</v>
      </c>
      <c r="C110" s="26">
        <v>11</v>
      </c>
      <c r="D110" s="26">
        <v>11</v>
      </c>
    </row>
    <row r="111" spans="1:4" ht="12.75">
      <c r="A111" s="3" t="s">
        <v>9</v>
      </c>
      <c r="B111" s="5" t="s">
        <v>40</v>
      </c>
      <c r="C111" s="5">
        <v>97</v>
      </c>
      <c r="D111" s="5">
        <v>20</v>
      </c>
    </row>
    <row r="112" spans="1:4" ht="12.75">
      <c r="A112" s="3" t="s">
        <v>11</v>
      </c>
      <c r="B112" s="12" t="s">
        <v>12</v>
      </c>
      <c r="C112" s="12">
        <v>12</v>
      </c>
      <c r="D112" s="12">
        <v>12</v>
      </c>
    </row>
    <row r="113" spans="1:4" ht="12.75">
      <c r="A113" s="3"/>
      <c r="B113" s="12" t="s">
        <v>36</v>
      </c>
      <c r="C113" s="12">
        <v>3</v>
      </c>
      <c r="D113" s="12">
        <v>3</v>
      </c>
    </row>
    <row r="114" spans="1:4" ht="12.75">
      <c r="A114" s="3" t="s">
        <v>14</v>
      </c>
      <c r="B114" s="5" t="s">
        <v>39</v>
      </c>
      <c r="C114" s="5">
        <v>8</v>
      </c>
      <c r="D114" s="5">
        <v>2</v>
      </c>
    </row>
    <row r="115" spans="1:4" ht="12.75">
      <c r="A115" s="3"/>
      <c r="B115" s="5" t="s">
        <v>26</v>
      </c>
      <c r="C115" s="5">
        <v>1.8</v>
      </c>
      <c r="D115" s="5">
        <v>1.8</v>
      </c>
    </row>
    <row r="116" spans="1:4" ht="12.75">
      <c r="A116" s="3" t="s">
        <v>15</v>
      </c>
      <c r="B116" s="5" t="s">
        <v>33</v>
      </c>
      <c r="C116" s="5">
        <v>7</v>
      </c>
      <c r="D116" s="5">
        <v>9</v>
      </c>
    </row>
    <row r="117" spans="1:4" ht="12.75">
      <c r="A117" s="3"/>
      <c r="B117" s="5" t="s">
        <v>18</v>
      </c>
      <c r="C117" s="5">
        <v>4.8</v>
      </c>
      <c r="D117" s="5">
        <v>4.8</v>
      </c>
    </row>
  </sheetData>
  <sheetProtection password="F5E7"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Michal</cp:lastModifiedBy>
  <cp:lastPrinted>2010-10-03T15:06:23Z</cp:lastPrinted>
  <dcterms:created xsi:type="dcterms:W3CDTF">2010-08-20T10:34:09Z</dcterms:created>
  <dcterms:modified xsi:type="dcterms:W3CDTF">2010-11-18T14:34:50Z</dcterms:modified>
  <cp:category/>
  <cp:version/>
  <cp:contentType/>
  <cp:contentStatus/>
</cp:coreProperties>
</file>